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 2 - Table 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<sst xmlns="http://schemas.openxmlformats.org/spreadsheetml/2006/main" count="27" uniqueCount="24">
  <si>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Потребление тепла в год, кВт/ч</t>
  </si>
  <si>
    <t>Топливо</t>
  </si>
  <si>
    <t>Ед. измерения в закупке</t>
  </si>
  <si>
    <t>К пересчета для расчетов</t>
  </si>
  <si>
    <t>Низшая теплота сгорания кВт/ч/ед.</t>
  </si>
  <si>
    <t>КПД теплогенератора</t>
  </si>
  <si>
    <t>Количество в год</t>
  </si>
  <si>
    <t>Цена за ед закупки</t>
  </si>
  <si>
    <t>Сумма</t>
  </si>
  <si>
    <t>Капитальные затраты</t>
  </si>
  <si>
    <t>Срок службы</t>
  </si>
  <si>
    <t>Затраты на ТО в год</t>
  </si>
  <si>
    <t>Общая сумма в год</t>
  </si>
  <si>
    <t>Магистральный газ</t>
  </si>
  <si>
    <t>м3</t>
  </si>
  <si>
    <t>Пропан-бутан</t>
  </si>
  <si>
    <t>л</t>
  </si>
  <si>
    <t>Дизельное топливо</t>
  </si>
  <si>
    <t>Дрова</t>
  </si>
  <si>
    <t>Электричество</t>
  </si>
  <si>
    <t>кВт/ч</t>
  </si>
  <si>
    <t>Брикеты</t>
  </si>
  <si>
    <t>т</t>
  </si>
  <si>
    <t>Тепловой насос</t>
  </si>
</sst>
</file>

<file path=xl/styles.xml><?xml version="1.0" encoding="utf-8"?>
<styleSheet xmlns="http://schemas.openxmlformats.org/spreadsheetml/2006/main">
  <numFmts count="1">
    <numFmt numFmtId="59" formatCode="#,##0.00[$RUB]"/>
  </numFmts>
  <fonts count="4">
    <font>
      <sz val="10"/>
      <color indexed="63"/>
      <name val="Lucida Grande"/>
      <family val="0"/>
    </font>
    <font>
      <b/>
      <sz val="11"/>
      <color indexed="8"/>
      <name val="Helvetica Neue"/>
      <family val="0"/>
    </font>
    <font>
      <b/>
      <sz val="10"/>
      <color indexed="63"/>
      <name val="Helvetica"/>
      <family val="0"/>
    </font>
    <font>
      <b/>
      <i/>
      <sz val="1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59" fontId="1" fillId="2" borderId="1" xfId="0" applyNumberFormat="1" applyFont="1" applyFill="1" applyBorder="1" applyAlignment="1">
      <alignment vertical="top" wrapText="1"/>
    </xf>
    <xf numFmtId="59" fontId="1" fillId="2" borderId="1" xfId="0" applyNumberFormat="1" applyFont="1" applyFill="1" applyBorder="1" applyAlignment="1">
      <alignment vertical="top"/>
    </xf>
    <xf numFmtId="4" fontId="1" fillId="2" borderId="1" xfId="0" applyNumberFormat="1" applyFont="1" applyFill="1" applyBorder="1" applyAlignment="1">
      <alignment vertical="top"/>
    </xf>
    <xf numFmtId="0" fontId="0" fillId="0" borderId="1" xfId="0" applyNumberFormat="1" applyFont="1" applyBorder="1" applyAlignment="1">
      <alignment/>
    </xf>
    <xf numFmtId="1" fontId="0" fillId="3" borderId="1" xfId="0" applyNumberFormat="1" applyFont="1" applyFill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59" fontId="0" fillId="0" borderId="1" xfId="0" applyNumberFormat="1" applyFont="1" applyBorder="1" applyAlignment="1">
      <alignment wrapText="1"/>
    </xf>
    <xf numFmtId="59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59" fontId="2" fillId="0" borderId="1" xfId="0" applyNumberFormat="1" applyFont="1" applyBorder="1" applyAlignment="1">
      <alignment horizontal="center" vertical="center" wrapText="1"/>
    </xf>
    <xf numFmtId="5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3" borderId="1" xfId="0" applyNumberFormat="1" applyFont="1" applyFill="1" applyBorder="1" applyAlignment="1">
      <alignment wrapText="1"/>
    </xf>
    <xf numFmtId="0" fontId="0" fillId="3" borderId="1" xfId="0" applyNumberFormat="1" applyFont="1" applyFill="1" applyBorder="1" applyAlignment="1">
      <alignment/>
    </xf>
    <xf numFmtId="59" fontId="0" fillId="3" borderId="1" xfId="0" applyNumberFormat="1" applyFont="1" applyFill="1" applyBorder="1" applyAlignment="1">
      <alignment wrapText="1"/>
    </xf>
    <xf numFmtId="0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29698D"/>
      <rgbColor rgb="00CCCCCC"/>
      <rgbColor rgb="009DFF8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workbookViewId="0" topLeftCell="A1">
      <selection activeCell="A1" sqref="A1"/>
    </sheetView>
  </sheetViews>
  <sheetFormatPr defaultColWidth="13.00390625" defaultRowHeight="19.5" customHeight="1"/>
  <cols>
    <col min="1" max="1" width="12.00390625" style="1" customWidth="1"/>
    <col min="2" max="2" width="28.00390625" style="1" customWidth="1"/>
    <col min="3" max="4" width="13.50390625" style="1" customWidth="1"/>
    <col min="5" max="5" width="9.875" style="1" customWidth="1"/>
    <col min="6" max="6" width="7.50390625" style="1" customWidth="1"/>
    <col min="7" max="7" width="11.875" style="1" customWidth="1"/>
    <col min="8" max="8" width="13.00390625" style="1" customWidth="1"/>
    <col min="9" max="10" width="14.125" style="1" customWidth="1"/>
    <col min="11" max="11" width="12.625" style="1" customWidth="1"/>
    <col min="12" max="13" width="15.625" style="1" customWidth="1"/>
    <col min="14" max="256" width="12.00390625" style="1" customWidth="1"/>
  </cols>
  <sheetData>
    <row r="1" spans="1:13" ht="17.25">
      <c r="A1" s="2"/>
      <c r="B1" s="2"/>
      <c r="C1" s="3"/>
      <c r="D1" s="2"/>
      <c r="E1" s="2"/>
      <c r="F1" s="2"/>
      <c r="G1" s="4"/>
      <c r="H1" s="5"/>
      <c r="I1" s="6"/>
      <c r="J1" s="5"/>
      <c r="K1" s="7"/>
      <c r="L1" s="5"/>
      <c r="M1" s="5"/>
    </row>
    <row r="2" spans="1:13" ht="17.25">
      <c r="A2" s="2"/>
      <c r="B2" s="8" t="s">
        <v>0</v>
      </c>
      <c r="C2" s="9">
        <v>25000</v>
      </c>
      <c r="D2" s="8"/>
      <c r="E2" s="8"/>
      <c r="F2" s="8"/>
      <c r="G2" s="10"/>
      <c r="H2" s="11"/>
      <c r="I2" s="12"/>
      <c r="J2" s="11"/>
      <c r="K2" s="13"/>
      <c r="L2" s="11"/>
      <c r="M2" s="11"/>
    </row>
    <row r="3" spans="1:13" ht="17.25">
      <c r="A3" s="2"/>
      <c r="B3" s="8"/>
      <c r="C3" s="14"/>
      <c r="D3" s="8"/>
      <c r="E3" s="8"/>
      <c r="F3" s="8"/>
      <c r="G3" s="10"/>
      <c r="H3" s="11"/>
      <c r="I3" s="12"/>
      <c r="J3" s="11"/>
      <c r="K3" s="13"/>
      <c r="L3" s="11"/>
      <c r="M3" s="11"/>
    </row>
    <row r="4" spans="1:13" ht="66" customHeight="1">
      <c r="A4" s="2"/>
      <c r="B4" s="15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7" t="s">
        <v>6</v>
      </c>
      <c r="H4" s="18" t="s">
        <v>7</v>
      </c>
      <c r="I4" s="19" t="s">
        <v>8</v>
      </c>
      <c r="J4" s="18" t="s">
        <v>9</v>
      </c>
      <c r="K4" s="20" t="s">
        <v>10</v>
      </c>
      <c r="L4" s="18" t="s">
        <v>11</v>
      </c>
      <c r="M4" s="18" t="s">
        <v>12</v>
      </c>
    </row>
    <row r="5" spans="1:13" ht="17.25">
      <c r="A5" s="2"/>
      <c r="B5" s="8" t="s">
        <v>13</v>
      </c>
      <c r="C5" s="21" t="s">
        <v>14</v>
      </c>
      <c r="D5" s="22">
        <v>1</v>
      </c>
      <c r="E5" s="22">
        <v>10.6</v>
      </c>
      <c r="F5" s="22">
        <v>92</v>
      </c>
      <c r="G5" s="10">
        <f>C2/(E5*D5*F5/100)</f>
        <v>2563.5767022149307</v>
      </c>
      <c r="H5" s="23">
        <v>2.5</v>
      </c>
      <c r="I5" s="12">
        <f>H5*G5</f>
        <v>6408.941755537327</v>
      </c>
      <c r="J5" s="11">
        <v>500000</v>
      </c>
      <c r="K5" s="13">
        <v>15</v>
      </c>
      <c r="L5" s="11">
        <v>4000</v>
      </c>
      <c r="M5" s="11">
        <f>J5/K5+I5+L5</f>
        <v>43742.275088870665</v>
      </c>
    </row>
    <row r="6" spans="1:13" ht="17.25">
      <c r="A6" s="2"/>
      <c r="B6" s="8" t="s">
        <v>15</v>
      </c>
      <c r="C6" s="21" t="s">
        <v>16</v>
      </c>
      <c r="D6" s="22">
        <v>0.52</v>
      </c>
      <c r="E6" s="22">
        <v>13.2</v>
      </c>
      <c r="F6" s="22">
        <v>92</v>
      </c>
      <c r="G6" s="10">
        <f>C2/(E6*D6*F6/100)</f>
        <v>3958.903415425155</v>
      </c>
      <c r="H6" s="23">
        <v>12.5</v>
      </c>
      <c r="I6" s="12">
        <f>H6*G6</f>
        <v>49486.29269281444</v>
      </c>
      <c r="J6" s="11">
        <v>300000</v>
      </c>
      <c r="K6" s="13">
        <v>15</v>
      </c>
      <c r="L6" s="11">
        <v>10000</v>
      </c>
      <c r="M6" s="11">
        <f>J6/K6+I6+L6</f>
        <v>79486.29269281443</v>
      </c>
    </row>
    <row r="7" spans="1:13" ht="17.25">
      <c r="A7" s="2"/>
      <c r="B7" s="8" t="s">
        <v>17</v>
      </c>
      <c r="C7" s="21" t="s">
        <v>16</v>
      </c>
      <c r="D7" s="22">
        <v>0.86</v>
      </c>
      <c r="E7" s="22">
        <v>11.86</v>
      </c>
      <c r="F7" s="22">
        <v>92</v>
      </c>
      <c r="G7" s="10">
        <f>C2/(E7*D7*F7/100)</f>
        <v>2664.2136008743737</v>
      </c>
      <c r="H7" s="23">
        <v>16.5</v>
      </c>
      <c r="I7" s="12">
        <f>H7*G7</f>
        <v>43959.524414427164</v>
      </c>
      <c r="J7" s="11">
        <v>200000</v>
      </c>
      <c r="K7" s="13">
        <v>15</v>
      </c>
      <c r="L7" s="11">
        <v>5000</v>
      </c>
      <c r="M7" s="11">
        <f>J7/K7+I7+L7</f>
        <v>62292.8577477605</v>
      </c>
    </row>
    <row r="8" spans="1:13" ht="17.25">
      <c r="A8" s="2"/>
      <c r="B8" s="8" t="s">
        <v>18</v>
      </c>
      <c r="C8" s="21" t="s">
        <v>14</v>
      </c>
      <c r="D8" s="22">
        <v>500</v>
      </c>
      <c r="E8" s="22">
        <v>2.7</v>
      </c>
      <c r="F8" s="22">
        <v>80</v>
      </c>
      <c r="G8" s="10">
        <f>C2/(E8*D8*F8/100)</f>
        <v>23.14814814814815</v>
      </c>
      <c r="H8" s="23">
        <v>1900</v>
      </c>
      <c r="I8" s="12">
        <f>H8*G8</f>
        <v>43981.48148148148</v>
      </c>
      <c r="J8" s="11">
        <v>300000</v>
      </c>
      <c r="K8" s="13">
        <v>10</v>
      </c>
      <c r="L8" s="11">
        <v>20000</v>
      </c>
      <c r="M8" s="11">
        <f>J8/K8+I8+L8</f>
        <v>93981.48148148149</v>
      </c>
    </row>
    <row r="9" spans="1:13" ht="17.25">
      <c r="A9" s="2"/>
      <c r="B9" s="8" t="s">
        <v>19</v>
      </c>
      <c r="C9" s="21" t="s">
        <v>20</v>
      </c>
      <c r="D9" s="22">
        <v>1</v>
      </c>
      <c r="E9" s="22">
        <v>1</v>
      </c>
      <c r="F9" s="22">
        <v>100</v>
      </c>
      <c r="G9" s="10">
        <f>C2/(E9*D9*F9/100)</f>
        <v>25000</v>
      </c>
      <c r="H9" s="23">
        <v>2.5</v>
      </c>
      <c r="I9" s="12">
        <f>H9*G9</f>
        <v>62500</v>
      </c>
      <c r="J9" s="11">
        <v>50000</v>
      </c>
      <c r="K9" s="13">
        <v>50</v>
      </c>
      <c r="L9" s="11">
        <v>1000</v>
      </c>
      <c r="M9" s="11">
        <f>J9/K9+I9+L9</f>
        <v>64500</v>
      </c>
    </row>
    <row r="10" spans="1:13" ht="17.25">
      <c r="A10" s="2"/>
      <c r="B10" s="8" t="s">
        <v>21</v>
      </c>
      <c r="C10" s="14" t="s">
        <v>22</v>
      </c>
      <c r="D10" s="24">
        <v>1000</v>
      </c>
      <c r="E10" s="24">
        <v>4.85</v>
      </c>
      <c r="F10" s="24">
        <v>80</v>
      </c>
      <c r="G10" s="10">
        <f>C2/(E10*D10*F10/100)</f>
        <v>6.443298969072165</v>
      </c>
      <c r="H10" s="11">
        <v>8000</v>
      </c>
      <c r="I10" s="12">
        <f>H10*G10</f>
        <v>51546.39175257732</v>
      </c>
      <c r="J10" s="11">
        <v>300000</v>
      </c>
      <c r="K10" s="13">
        <v>10</v>
      </c>
      <c r="L10" s="11">
        <v>20000</v>
      </c>
      <c r="M10" s="11">
        <f>J10/K10+I10+L10</f>
        <v>101546.39175257733</v>
      </c>
    </row>
    <row r="11" spans="1:13" ht="17.25">
      <c r="A11" s="2"/>
      <c r="B11" s="8" t="s">
        <v>23</v>
      </c>
      <c r="C11" s="14" t="s">
        <v>20</v>
      </c>
      <c r="D11" s="24">
        <v>1</v>
      </c>
      <c r="E11" s="24">
        <v>1</v>
      </c>
      <c r="F11" s="24">
        <v>250</v>
      </c>
      <c r="G11" s="10">
        <f>C2/(E11*D11*F11/100)</f>
        <v>10000</v>
      </c>
      <c r="H11" s="11">
        <v>2.5</v>
      </c>
      <c r="I11" s="12">
        <f>H11*G11</f>
        <v>25000</v>
      </c>
      <c r="J11" s="11">
        <v>500000</v>
      </c>
      <c r="K11" s="13">
        <v>15</v>
      </c>
      <c r="L11" s="11">
        <v>30000</v>
      </c>
      <c r="M11" s="11">
        <f>J11/K11+I11+L11</f>
        <v>88333.33333333334</v>
      </c>
    </row>
  </sheetData>
  <printOptions/>
  <pageMargins left="1.1500000953674316" right="0.17986111342906952" top="0.4201388955116272" bottom="0.2597222328186035" header="0.511805534362793" footer="0.511805534362793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