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75" windowHeight="12480" activeTab="1"/>
  </bookViews>
  <sheets>
    <sheet name="ТА" sheetId="1" r:id="rId1"/>
    <sheet name="ПУ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<sst xmlns="http://schemas.openxmlformats.org/spreadsheetml/2006/main" count="30" uniqueCount="27">
  <si>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Температура  начальная, оС</t>
  </si>
  <si>
    <t>Температура  конечная, оС</t>
  </si>
  <si>
    <t>Температура окр.среды, оС</t>
  </si>
  <si>
    <t>Время заряда, час</t>
  </si>
  <si>
    <t>Время разряда, час</t>
  </si>
  <si>
    <t>Теплоемкость матрицы, кдж/кг\К</t>
  </si>
  <si>
    <t>Мощность приемника тепла,  кВт</t>
  </si>
  <si>
    <t>Мощность источника тепла, квт</t>
  </si>
  <si>
    <t>Плотность матрицы, кг/м3</t>
  </si>
  <si>
    <t>Коэф. Теплоотдачи в окр. среду, вт/м2/К</t>
  </si>
  <si>
    <t>Объем в первом приближении, м3</t>
  </si>
  <si>
    <t>Расчет теплового аккумулятора (цилиндр, D/h=1 )</t>
  </si>
  <si>
    <t>Диаметр/высота, м</t>
  </si>
  <si>
    <t>Потери в окр. Среду, квт</t>
  </si>
  <si>
    <t>Толщина изоляции, мм</t>
  </si>
  <si>
    <t>Коэф. Теплопроводности изоляции, вт/м/К</t>
  </si>
  <si>
    <t>Коэф. Теплопередачи, вт/м2,К</t>
  </si>
  <si>
    <t>коэффициент</t>
  </si>
  <si>
    <t>Площадь поверхности, м2</t>
  </si>
  <si>
    <t>Объем аккумулятора, м3</t>
  </si>
  <si>
    <t>Масса матрицы, тонн</t>
  </si>
  <si>
    <t>Время саморазряда, час</t>
  </si>
  <si>
    <t>Остывание за время разряда, ос</t>
  </si>
  <si>
    <t>вода</t>
  </si>
  <si>
    <t>чугун</t>
  </si>
  <si>
    <t>гранит</t>
  </si>
  <si>
    <t>время нагрева=теплоемкость*обьём*разница температур/3,6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</si>
</sst>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6"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6" sqref="F26"/>
    </sheetView>
  </sheetViews>
  <sheetFormatPr defaultColWidth="8.796875" defaultRowHeight="15"/>
  <cols>
    <col min="1" max="1" width="36.09765625" style="0" customWidth="1"/>
    <col min="2" max="2" width="11" style="1" customWidth="1"/>
    <col min="3" max="3" width="10" style="1" customWidth="1"/>
    <col min="4" max="4" width="9.8984375" style="1" customWidth="1"/>
    <col min="6" max="6" width="42.296875" style="0" customWidth="1"/>
  </cols>
  <sheetData>
    <row r="1" ht="15">
      <c r="A1" t="s">
        <v>11</v>
      </c>
    </row>
    <row r="2" spans="2:4" ht="15">
      <c r="B2" s="1" t="s">
        <v>23</v>
      </c>
      <c r="C2" s="1" t="s">
        <v>24</v>
      </c>
      <c r="D2" s="1" t="s">
        <v>25</v>
      </c>
    </row>
    <row r="3" spans="1:4" ht="15">
      <c r="A3" t="s">
        <v>5</v>
      </c>
      <c r="B3" s="1">
        <v>4.2</v>
      </c>
      <c r="C3" s="1">
        <v>0.54</v>
      </c>
      <c r="D3" s="1">
        <v>0.92</v>
      </c>
    </row>
    <row r="4" spans="1:4" ht="15">
      <c r="A4" t="s">
        <v>8</v>
      </c>
      <c r="B4" s="1">
        <v>1000</v>
      </c>
      <c r="C4" s="1">
        <v>7550</v>
      </c>
      <c r="D4" s="1">
        <v>2720</v>
      </c>
    </row>
    <row r="5" spans="1:4" ht="15">
      <c r="A5" t="s">
        <v>9</v>
      </c>
      <c r="B5" s="1">
        <v>5</v>
      </c>
      <c r="C5" s="1">
        <v>5</v>
      </c>
      <c r="D5" s="1">
        <v>5</v>
      </c>
    </row>
    <row r="6" spans="1:4" ht="15">
      <c r="A6" t="s">
        <v>14</v>
      </c>
      <c r="B6" s="1">
        <v>50</v>
      </c>
      <c r="C6" s="1">
        <v>50</v>
      </c>
      <c r="D6" s="1">
        <v>50</v>
      </c>
    </row>
    <row r="7" spans="1:4" ht="15">
      <c r="A7" t="s">
        <v>15</v>
      </c>
      <c r="B7" s="1">
        <v>0.05</v>
      </c>
      <c r="C7" s="1">
        <v>0.05</v>
      </c>
      <c r="D7" s="1">
        <v>0.05</v>
      </c>
    </row>
    <row r="8" spans="1:4" ht="15">
      <c r="A8" t="s">
        <v>6</v>
      </c>
      <c r="B8" s="1">
        <v>10</v>
      </c>
      <c r="C8" s="1">
        <v>4</v>
      </c>
      <c r="D8" s="1">
        <v>4</v>
      </c>
    </row>
    <row r="9" spans="1:4" ht="15">
      <c r="A9" t="s">
        <v>7</v>
      </c>
      <c r="B9" s="1">
        <v>16</v>
      </c>
      <c r="C9" s="1">
        <v>10</v>
      </c>
      <c r="D9" s="1">
        <v>10</v>
      </c>
    </row>
    <row r="10" spans="1:4" ht="15">
      <c r="A10" t="s">
        <v>0</v>
      </c>
      <c r="B10" s="1">
        <v>40</v>
      </c>
      <c r="C10" s="1">
        <v>25</v>
      </c>
      <c r="D10" s="1">
        <v>25</v>
      </c>
    </row>
    <row r="11" spans="1:4" ht="15">
      <c r="A11" t="s">
        <v>1</v>
      </c>
      <c r="B11" s="1">
        <v>65</v>
      </c>
      <c r="C11" s="1">
        <v>30</v>
      </c>
      <c r="D11" s="1">
        <v>30</v>
      </c>
    </row>
    <row r="12" spans="1:4" ht="15">
      <c r="A12" t="s">
        <v>2</v>
      </c>
      <c r="B12" s="1">
        <v>15</v>
      </c>
      <c r="C12" s="1">
        <v>0</v>
      </c>
      <c r="D12" s="1">
        <v>0</v>
      </c>
    </row>
    <row r="13" spans="1:4" ht="13.5" customHeight="1">
      <c r="A13" t="s">
        <v>4</v>
      </c>
      <c r="B13" s="1">
        <v>12</v>
      </c>
      <c r="C13" s="1">
        <v>16</v>
      </c>
      <c r="D13" s="1">
        <v>16</v>
      </c>
    </row>
    <row r="14" spans="1:4" ht="15.75" customHeight="1">
      <c r="A14" t="s">
        <v>10</v>
      </c>
      <c r="B14" s="1">
        <f>B8*B13*3600/B3/B4/(B11-B10)</f>
        <v>4.114285714285715</v>
      </c>
      <c r="C14" s="1">
        <f>C8*C13*3600/C3/C4/(C11-C10)</f>
        <v>11.30242825607064</v>
      </c>
      <c r="D14" s="1">
        <f>D8*D13*3600/D3/D4/(D11-D10)</f>
        <v>18.414322250639387</v>
      </c>
    </row>
    <row r="15" spans="1:4" ht="18" customHeight="1">
      <c r="A15" t="s">
        <v>12</v>
      </c>
      <c r="B15" s="1">
        <f>POWER(B14/0.785,0.33333)</f>
        <v>1.7370241862382665</v>
      </c>
      <c r="C15" s="1">
        <f>POWER(C14/0.785,0.33333)</f>
        <v>2.432746406586677</v>
      </c>
      <c r="D15" s="1">
        <f>POWER(D14/0.785,0.33333)</f>
        <v>2.862578860646816</v>
      </c>
    </row>
    <row r="16" spans="1:4" ht="16.5" customHeight="1">
      <c r="A16" t="s">
        <v>18</v>
      </c>
      <c r="B16" s="1">
        <f>PI()*5/4*B15*B15</f>
        <v>11.848724916112735</v>
      </c>
      <c r="C16" s="1">
        <f>PI()*5/4*C15*C15</f>
        <v>23.24093334688015</v>
      </c>
      <c r="D16" s="1">
        <f>PI()*5/4*D15*D15</f>
        <v>32.17916757025667</v>
      </c>
    </row>
    <row r="17" spans="1:4" ht="15.75" customHeight="1">
      <c r="A17" t="s">
        <v>16</v>
      </c>
      <c r="B17" s="1">
        <f>1/(1/B5+B6/1000/B7)</f>
        <v>0.8333333333333334</v>
      </c>
      <c r="C17" s="1">
        <f>1/(1/C5+C6/1000/C7)</f>
        <v>0.8333333333333334</v>
      </c>
      <c r="D17" s="1">
        <f>1/(1/D5+D6/1000/D7)</f>
        <v>0.8333333333333334</v>
      </c>
    </row>
    <row r="18" spans="1:4" ht="15" customHeight="1">
      <c r="A18" t="s">
        <v>13</v>
      </c>
      <c r="B18" s="3">
        <f>((B11+B10)/2-B12)*B17*B16/1000</f>
        <v>0.37027265362852296</v>
      </c>
      <c r="C18" s="3">
        <f>((C11+C10)/2-C12)*C17*C16/1000</f>
        <v>0.5326047225326702</v>
      </c>
      <c r="D18" s="3">
        <f>((D11+D10)/2-D12)*D17*D16/1000</f>
        <v>0.7374392568183821</v>
      </c>
    </row>
    <row r="19" spans="1:6" ht="15">
      <c r="A19" t="s">
        <v>19</v>
      </c>
      <c r="B19" s="3">
        <f>(B18+B8)*B13/(B11-B10)/B4/B3*3600</f>
        <v>4.266626463207163</v>
      </c>
      <c r="C19" s="3">
        <f>(C18+C8)*C13/(C11-C10)/C4/C3*3600</f>
        <v>12.807359922388118</v>
      </c>
      <c r="D19" s="3">
        <f>(D18+D8)*D13/(D11-D10)/D4/D3*3600</f>
        <v>21.809183279470812</v>
      </c>
      <c r="F19" t="s">
        <v>26</v>
      </c>
    </row>
    <row r="20" spans="1:6" ht="15">
      <c r="A20" t="s">
        <v>20</v>
      </c>
      <c r="B20" s="3">
        <f>B19*B4/1000</f>
        <v>4.266626463207163</v>
      </c>
      <c r="C20" s="3">
        <f>C19*C4/1000</f>
        <v>96.6955674140303</v>
      </c>
      <c r="D20" s="3">
        <f>D19*D4/1000</f>
        <v>59.32097852016061</v>
      </c>
      <c r="F20">
        <f>4.2*3*5</f>
        <v>63.00000000000001</v>
      </c>
    </row>
    <row r="21" spans="1:4" ht="15">
      <c r="A21" t="s">
        <v>12</v>
      </c>
      <c r="B21" s="3">
        <f>POWER(B19/0.785,0.33333)</f>
        <v>1.758203760484346</v>
      </c>
      <c r="C21" s="3">
        <f>POWER(C19/0.785,0.33333)</f>
        <v>2.5362532154825543</v>
      </c>
      <c r="D21" s="3">
        <f>POWER(D19/0.785,0.33333)</f>
        <v>3.028668699519481</v>
      </c>
    </row>
    <row r="22" spans="1:4" ht="15.75" customHeight="1">
      <c r="A22" t="s">
        <v>18</v>
      </c>
      <c r="B22" s="2">
        <f>PI()*5/4*B21*B21</f>
        <v>12.139429992430411</v>
      </c>
      <c r="C22" s="2">
        <f>PI()*5/4*C21*C21</f>
        <v>25.26068405448242</v>
      </c>
      <c r="D22" s="2">
        <f>PI()*5/4*D21*D21</f>
        <v>36.02163524286783</v>
      </c>
    </row>
    <row r="23" spans="1:4" ht="15.75" customHeight="1">
      <c r="A23" t="s">
        <v>13</v>
      </c>
      <c r="B23" s="3">
        <f>((B11+B10)/2-B12)*B22*B17/1000</f>
        <v>0.37935718726345036</v>
      </c>
      <c r="C23" s="3">
        <f>((C11+C10)/2-C12)*C22*C17/1000</f>
        <v>0.5788906762485555</v>
      </c>
      <c r="D23" s="3">
        <f>((D11+D10)/2-D12)*D22*D17/1000</f>
        <v>0.8254958076490544</v>
      </c>
    </row>
    <row r="24" spans="1:4" ht="15">
      <c r="A24" t="s">
        <v>3</v>
      </c>
      <c r="B24" s="3">
        <f>B3*B20*(B11-B10)/(B9-B23)/3.6</f>
        <v>7.966590961421598</v>
      </c>
      <c r="C24" s="3">
        <f>C3*C20*(C11-C10)/(C9-C23)/3.6</f>
        <v>7.697785161848106</v>
      </c>
      <c r="D24" s="3">
        <f>D3*D20*(D11-D10)/(D9-D23)/3.6</f>
        <v>8.261920919093372</v>
      </c>
    </row>
    <row r="25" spans="1:4" ht="14.25" customHeight="1">
      <c r="A25" t="s">
        <v>17</v>
      </c>
      <c r="B25" s="1">
        <f>B17*B22/B3/B20/1000000</f>
        <v>5.645249432451223E-07</v>
      </c>
      <c r="C25" s="1">
        <f>C17*C22/C3/C20/1000000</f>
        <v>4.031470951941337E-07</v>
      </c>
      <c r="D25" s="1">
        <f>D17*D22/D3/D20/1000000</f>
        <v>5.500295781763583E-07</v>
      </c>
    </row>
    <row r="26" spans="1:4" ht="15">
      <c r="A26" t="s">
        <v>21</v>
      </c>
      <c r="B26" s="2">
        <f>-LN((B10-B12)/(B11-B12))/B25/3600</f>
        <v>341.06709684441796</v>
      </c>
      <c r="C26" s="2">
        <f>-LN((C10-C12)/(C11-C12))/C25/3600</f>
        <v>125.62381694160985</v>
      </c>
      <c r="D26" s="2">
        <f>-LN((D10-D12)/(D11-D12))/D25/3600</f>
        <v>92.07664259642985</v>
      </c>
    </row>
    <row r="27" spans="1:4" ht="15">
      <c r="A27" t="s">
        <v>22</v>
      </c>
      <c r="B27" s="2">
        <f>(B11-B12)*(1-EXP(-B25*B13*3600))</f>
        <v>1.2046252877748964</v>
      </c>
      <c r="C27" s="2">
        <f>(C11-C12)*(1-EXP(-C25*C13*3600))</f>
        <v>0.6886120138883256</v>
      </c>
      <c r="D27" s="2">
        <f>(D11-D12)*(1-EXP(-D25*D13*3600))</f>
        <v>0.9355529038779886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tabSelected="1" zoomScalePageLayoutView="0" workbookViewId="0" topLeftCell="A1">
      <selection activeCell="C5" sqref="C5"/>
    </sheetView>
  </sheetViews>
  <sheetFormatPr defaultColWidth="8.796875" defaultRowHeight="15"/>
  <sheetData>
    <row r="4" ht="15">
      <c r="C4">
        <f>150/3600/3.14/0.05/0.05</f>
        <v>5.307855626326963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shevchenko</dc:creator>
  <cp:keywords/>
  <dc:description/>
  <cp:lastModifiedBy>Валера</cp:lastModifiedBy>
  <dcterms:created xsi:type="dcterms:W3CDTF">2008-12-25T08:34:22Z</dcterms:created>
  <dcterms:modified xsi:type="dcterms:W3CDTF">2011-12-13T06:53:47Z</dcterms:modified>
  <cp:category/>
  <cp:version/>
  <cp:contentType/>
  <cp:contentStatus/>
</cp:coreProperties>
</file>