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Регистр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<sst xmlns="http://schemas.openxmlformats.org/spreadsheetml/2006/main" count="38" uniqueCount="31">
  <si>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общая мощность</t>
  </si>
  <si>
    <t>Вт</t>
  </si>
  <si>
    <t>ПОВЕРХНОСТЬ НАГРЕВА 1 м ГЛАДКОЙ ТРУБЫ РЕГИСТРА, экм</t>
  </si>
  <si>
    <t>Диаметр трубы Dy, мм</t>
  </si>
  <si>
    <t>1 ряд</t>
  </si>
  <si>
    <t>2 ряда и более</t>
  </si>
  <si>
    <t>температура подачи t1</t>
  </si>
  <si>
    <t>°С</t>
  </si>
  <si>
    <t>температура обратки t2</t>
  </si>
  <si>
    <t>температура внутреннего воздуха tвн</t>
  </si>
  <si>
    <t>диаметр регистра</t>
  </si>
  <si>
    <t>Ду</t>
  </si>
  <si>
    <t>число рядов</t>
  </si>
  <si>
    <t>требуемая площадь нагр поверхности</t>
  </si>
  <si>
    <t>экм</t>
  </si>
  <si>
    <t>длина греющей трубы</t>
  </si>
  <si>
    <t>м</t>
  </si>
  <si>
    <t>длина регистра</t>
  </si>
  <si>
    <t>Число рядов труб</t>
  </si>
  <si>
    <t>t1</t>
  </si>
  <si>
    <t>t2</t>
  </si>
  <si>
    <t>Поверхность нагрева 1 м 
гладкой трубы регистра</t>
  </si>
  <si>
    <t>ккал/ч</t>
  </si>
  <si>
    <t>tвн</t>
  </si>
  <si>
    <t>фактический температурный напор</t>
  </si>
  <si>
    <r>
      <t>°</t>
    </r>
    <r>
      <rPr>
        <sz val="10"/>
        <rFont val="Arial"/>
        <family val="0"/>
      </rPr>
      <t>С</t>
    </r>
  </si>
  <si>
    <t>Расчет длины регистра из гладких труб</t>
  </si>
  <si>
    <t>длина регистра с учетом 5% теплопритоков от подводок</t>
  </si>
  <si>
    <t>мощность, приведенная к н. у. (95-70/18)</t>
  </si>
  <si>
    <t>расход воды через регистр</t>
  </si>
  <si>
    <t>кг/ч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</si>
</sst>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">
    <font>
      <sz val="10"/>
      <name val="Arial"/>
      <family val="0"/>
    </font>
    <font>
      <i/>
      <sz val="12"/>
      <name val="Times New Roman"/>
      <family val="1"/>
    </font>
    <font>
      <sz val="8"/>
      <name val="Tahoma"/>
      <family val="2"/>
    </font>
    <font>
      <b/>
      <sz val="11"/>
      <name val="Arial Cyr"/>
      <family val="0"/>
    </font>
    <font>
      <i/>
      <sz val="10"/>
      <name val="Arial"/>
      <family val="2"/>
    </font>
    <font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84" fontId="0" fillId="2" borderId="1" xfId="0" applyNumberFormat="1" applyFill="1" applyBorder="1" applyAlignment="1">
      <alignment horizontal="center" vertical="center"/>
    </xf>
    <xf numFmtId="184" fontId="0" fillId="2" borderId="0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13</xdr:row>
      <xdr:rowOff>9525</xdr:rowOff>
    </xdr:from>
    <xdr:to>
      <xdr:col>12</xdr:col>
      <xdr:colOff>95250</xdr:colOff>
      <xdr:row>26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42900"/>
          <a:ext cx="39338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3"/>
  <sheetViews>
    <sheetView tabSelected="1" zoomScale="130" zoomScaleNormal="130" workbookViewId="0" topLeftCell="A1">
      <pane xSplit="15" ySplit="70" topLeftCell="U74" activePane="bottomRight" state="frozen"/>
      <selection pane="topLeft" activeCell="A1" sqref="A1"/>
      <selection pane="topRight" activeCell="P1" sqref="P1"/>
      <selection pane="bottomLeft" activeCell="A71" sqref="A71"/>
      <selection pane="bottomRight" activeCell="A20" sqref="A20"/>
    </sheetView>
  </sheetViews>
  <sheetFormatPr defaultColWidth="9.140625" defaultRowHeight="12.75"/>
  <cols>
    <col min="1" max="2" width="4.140625" style="7" customWidth="1"/>
    <col min="3" max="3" width="36.8515625" style="7" customWidth="1"/>
    <col min="4" max="4" width="9.00390625" style="7" customWidth="1"/>
    <col min="5" max="5" width="9.57421875" style="7" customWidth="1"/>
    <col min="6" max="6" width="2.421875" style="7" customWidth="1"/>
    <col min="7" max="7" width="10.421875" style="7" customWidth="1"/>
    <col min="8" max="8" width="10.7109375" style="7" customWidth="1"/>
    <col min="9" max="9" width="11.57421875" style="7" customWidth="1"/>
    <col min="10" max="16384" width="9.140625" style="7" customWidth="1"/>
  </cols>
  <sheetData>
    <row r="2" spans="7:13" ht="37.5" customHeight="1" hidden="1">
      <c r="G2" s="13" t="s">
        <v>18</v>
      </c>
      <c r="H2" s="44" t="s">
        <v>2</v>
      </c>
      <c r="I2" s="45"/>
      <c r="J2" s="46"/>
      <c r="K2" s="14" t="s">
        <v>19</v>
      </c>
      <c r="L2" s="15" t="s">
        <v>20</v>
      </c>
      <c r="M2" s="13" t="s">
        <v>23</v>
      </c>
    </row>
    <row r="3" spans="7:13" ht="25.5" customHeight="1" hidden="1">
      <c r="G3" s="16">
        <v>1</v>
      </c>
      <c r="H3" s="17" t="s">
        <v>3</v>
      </c>
      <c r="I3" s="9" t="s">
        <v>4</v>
      </c>
      <c r="J3" s="18" t="s">
        <v>5</v>
      </c>
      <c r="K3" s="17">
        <v>115</v>
      </c>
      <c r="L3" s="19">
        <v>90</v>
      </c>
      <c r="M3" s="16">
        <v>5</v>
      </c>
    </row>
    <row r="4" spans="7:13" ht="12.75" hidden="1">
      <c r="G4" s="16">
        <v>2</v>
      </c>
      <c r="H4" s="17">
        <v>40</v>
      </c>
      <c r="I4" s="9">
        <v>0.22</v>
      </c>
      <c r="J4" s="18">
        <v>0.18</v>
      </c>
      <c r="K4" s="17">
        <v>105</v>
      </c>
      <c r="L4" s="19">
        <v>80</v>
      </c>
      <c r="M4" s="16">
        <v>10</v>
      </c>
    </row>
    <row r="5" spans="7:13" ht="12.75" hidden="1">
      <c r="G5" s="16">
        <v>3</v>
      </c>
      <c r="H5" s="17">
        <v>50</v>
      </c>
      <c r="I5" s="9">
        <v>0.29</v>
      </c>
      <c r="J5" s="18">
        <v>0.238</v>
      </c>
      <c r="K5" s="17">
        <v>95</v>
      </c>
      <c r="L5" s="19">
        <v>75</v>
      </c>
      <c r="M5" s="16">
        <v>12</v>
      </c>
    </row>
    <row r="6" spans="7:13" ht="12.75" customHeight="1" hidden="1">
      <c r="G6" s="16">
        <v>4</v>
      </c>
      <c r="H6" s="17">
        <v>65</v>
      </c>
      <c r="I6" s="9">
        <v>0.372</v>
      </c>
      <c r="J6" s="18">
        <v>0.305</v>
      </c>
      <c r="K6" s="17">
        <v>90</v>
      </c>
      <c r="L6" s="19">
        <v>70</v>
      </c>
      <c r="M6" s="16">
        <v>15</v>
      </c>
    </row>
    <row r="7" spans="7:13" ht="12.75" hidden="1">
      <c r="G7" s="16">
        <v>5</v>
      </c>
      <c r="H7" s="17">
        <v>80</v>
      </c>
      <c r="I7" s="9">
        <v>0.436</v>
      </c>
      <c r="J7" s="18">
        <v>0.357</v>
      </c>
      <c r="K7" s="17">
        <v>80</v>
      </c>
      <c r="L7" s="19">
        <v>65</v>
      </c>
      <c r="M7" s="16">
        <v>16</v>
      </c>
    </row>
    <row r="8" spans="7:13" ht="13.5" hidden="1" thickBot="1">
      <c r="G8" s="20">
        <v>6</v>
      </c>
      <c r="H8" s="17">
        <v>100</v>
      </c>
      <c r="I8" s="9">
        <v>0.529</v>
      </c>
      <c r="J8" s="18">
        <v>0.434</v>
      </c>
      <c r="K8" s="17">
        <v>75</v>
      </c>
      <c r="L8" s="19">
        <v>60</v>
      </c>
      <c r="M8" s="16">
        <v>18</v>
      </c>
    </row>
    <row r="9" spans="8:13" ht="12.75" hidden="1">
      <c r="H9" s="17">
        <v>125</v>
      </c>
      <c r="I9" s="9">
        <v>0.651</v>
      </c>
      <c r="J9" s="18">
        <v>0.558</v>
      </c>
      <c r="K9" s="17">
        <v>65</v>
      </c>
      <c r="L9" s="19">
        <v>55</v>
      </c>
      <c r="M9" s="16">
        <v>20</v>
      </c>
    </row>
    <row r="10" spans="5:13" ht="13.5" hidden="1" thickBot="1">
      <c r="E10" s="9" t="s">
        <v>1</v>
      </c>
      <c r="H10" s="21">
        <v>150</v>
      </c>
      <c r="I10" s="22">
        <v>0.779</v>
      </c>
      <c r="J10" s="23">
        <v>0.668</v>
      </c>
      <c r="K10" s="17">
        <v>60</v>
      </c>
      <c r="L10" s="19">
        <v>50</v>
      </c>
      <c r="M10" s="16">
        <v>21</v>
      </c>
    </row>
    <row r="11" spans="5:13" ht="12.75" hidden="1">
      <c r="E11" s="1" t="s">
        <v>22</v>
      </c>
      <c r="K11" s="17"/>
      <c r="L11" s="19">
        <v>45</v>
      </c>
      <c r="M11" s="16">
        <v>22</v>
      </c>
    </row>
    <row r="12" spans="8:13" ht="13.5" hidden="1" thickBot="1">
      <c r="H12" s="7">
        <f>INDEX(I4:I10,$E$22)</f>
        <v>0.529</v>
      </c>
      <c r="I12" s="7">
        <f>INDEX(J4:J10,$E$22)</f>
        <v>0.434</v>
      </c>
      <c r="K12" s="21"/>
      <c r="L12" s="24">
        <v>40</v>
      </c>
      <c r="M12" s="20">
        <v>25</v>
      </c>
    </row>
    <row r="13" spans="10:12" ht="13.5" thickBot="1">
      <c r="J13" s="26"/>
      <c r="K13" s="26"/>
      <c r="L13" s="26"/>
    </row>
    <row r="14" spans="2:6" ht="13.5" thickBot="1">
      <c r="B14" s="27"/>
      <c r="C14" s="28"/>
      <c r="D14" s="28"/>
      <c r="E14" s="28"/>
      <c r="F14" s="29"/>
    </row>
    <row r="15" spans="2:6" ht="13.5" thickBot="1">
      <c r="B15" s="30"/>
      <c r="C15" s="41" t="s">
        <v>26</v>
      </c>
      <c r="D15" s="42"/>
      <c r="E15" s="43"/>
      <c r="F15" s="31"/>
    </row>
    <row r="16" spans="2:6" ht="12.75" customHeight="1">
      <c r="B16" s="30"/>
      <c r="C16" s="26"/>
      <c r="D16" s="26"/>
      <c r="E16" s="26"/>
      <c r="F16" s="31"/>
    </row>
    <row r="17" spans="2:10" ht="15.75">
      <c r="B17" s="30"/>
      <c r="C17" s="9" t="s">
        <v>0</v>
      </c>
      <c r="D17" s="9">
        <v>1</v>
      </c>
      <c r="E17" s="12">
        <v>1500</v>
      </c>
      <c r="F17" s="31"/>
      <c r="J17" s="25"/>
    </row>
    <row r="18" spans="2:10" ht="15.75" hidden="1">
      <c r="B18" s="30"/>
      <c r="C18" s="9"/>
      <c r="D18" s="1" t="s">
        <v>22</v>
      </c>
      <c r="E18" s="3">
        <f>IF(D17=1,E17/1.163,E17)</f>
        <v>1289.767841788478</v>
      </c>
      <c r="F18" s="31"/>
      <c r="J18" s="25"/>
    </row>
    <row r="19" spans="2:11" ht="15.75">
      <c r="B19" s="30"/>
      <c r="C19" s="1" t="s">
        <v>6</v>
      </c>
      <c r="D19" s="1" t="s">
        <v>7</v>
      </c>
      <c r="E19" s="1">
        <v>3</v>
      </c>
      <c r="F19" s="31"/>
      <c r="K19" s="25"/>
    </row>
    <row r="20" spans="2:6" ht="15.75" customHeight="1">
      <c r="B20" s="30"/>
      <c r="C20" s="1" t="s">
        <v>8</v>
      </c>
      <c r="D20" s="1" t="s">
        <v>7</v>
      </c>
      <c r="E20" s="1">
        <v>4</v>
      </c>
      <c r="F20" s="31"/>
    </row>
    <row r="21" spans="2:6" ht="15.75" customHeight="1">
      <c r="B21" s="30"/>
      <c r="C21" s="1" t="s">
        <v>9</v>
      </c>
      <c r="D21" s="1" t="s">
        <v>7</v>
      </c>
      <c r="E21" s="1">
        <v>1</v>
      </c>
      <c r="F21" s="31"/>
    </row>
    <row r="22" spans="2:6" ht="16.5" customHeight="1">
      <c r="B22" s="30"/>
      <c r="C22" s="1" t="s">
        <v>10</v>
      </c>
      <c r="D22" s="1" t="s">
        <v>11</v>
      </c>
      <c r="E22" s="1">
        <v>5</v>
      </c>
      <c r="F22" s="31"/>
    </row>
    <row r="23" spans="2:6" ht="17.25" customHeight="1">
      <c r="B23" s="30"/>
      <c r="C23" s="1" t="s">
        <v>12</v>
      </c>
      <c r="D23" s="1"/>
      <c r="E23" s="1">
        <v>3</v>
      </c>
      <c r="F23" s="31"/>
    </row>
    <row r="24" spans="2:6" ht="25.5" customHeight="1">
      <c r="B24" s="30"/>
      <c r="C24" s="8" t="s">
        <v>21</v>
      </c>
      <c r="D24" s="10" t="s">
        <v>14</v>
      </c>
      <c r="E24" s="40">
        <f>IF(E23=1,H12,I12)</f>
        <v>0.434</v>
      </c>
      <c r="F24" s="31"/>
    </row>
    <row r="25" spans="2:6" ht="12.75">
      <c r="B25" s="30"/>
      <c r="C25" s="1" t="s">
        <v>24</v>
      </c>
      <c r="D25" s="11" t="s">
        <v>25</v>
      </c>
      <c r="E25" s="1">
        <f>(INDEX(K3:K10,E19,1)+INDEX(L3:L12,E20,1))/2-INDEX(M3:M12,E21,1)</f>
        <v>77.5</v>
      </c>
      <c r="F25" s="31"/>
    </row>
    <row r="26" spans="2:6" ht="12.75">
      <c r="B26" s="30"/>
      <c r="C26" s="1" t="s">
        <v>28</v>
      </c>
      <c r="D26" s="1" t="s">
        <v>22</v>
      </c>
      <c r="E26" s="6">
        <f>E18/(POWER(E25/64.5,1.32))</f>
        <v>1012.1668754850275</v>
      </c>
      <c r="F26" s="31"/>
    </row>
    <row r="27" spans="2:6" ht="12.75">
      <c r="B27" s="30"/>
      <c r="C27" s="1" t="s">
        <v>13</v>
      </c>
      <c r="D27" s="1" t="s">
        <v>14</v>
      </c>
      <c r="E27" s="4">
        <f>E26/435</f>
        <v>2.326820403413856</v>
      </c>
      <c r="F27" s="31"/>
    </row>
    <row r="28" spans="2:6" ht="12.75">
      <c r="B28" s="30"/>
      <c r="C28" s="1" t="s">
        <v>15</v>
      </c>
      <c r="D28" s="1" t="s">
        <v>16</v>
      </c>
      <c r="E28" s="4">
        <f>E27/E24</f>
        <v>5.3613373350549685</v>
      </c>
      <c r="F28" s="31"/>
    </row>
    <row r="29" spans="2:6" ht="15">
      <c r="B29" s="30"/>
      <c r="C29" s="2" t="s">
        <v>17</v>
      </c>
      <c r="D29" s="2" t="s">
        <v>16</v>
      </c>
      <c r="E29" s="5">
        <f>E28/E23</f>
        <v>1.787112445018323</v>
      </c>
      <c r="F29" s="31"/>
    </row>
    <row r="30" spans="2:6" ht="25.5">
      <c r="B30" s="30"/>
      <c r="C30" s="36" t="s">
        <v>27</v>
      </c>
      <c r="D30" s="1" t="s">
        <v>16</v>
      </c>
      <c r="E30" s="4">
        <f>E29/1.05</f>
        <v>1.7020118523984027</v>
      </c>
      <c r="F30" s="31"/>
    </row>
    <row r="31" spans="2:6" ht="12.75">
      <c r="B31" s="30"/>
      <c r="C31" s="36" t="s">
        <v>29</v>
      </c>
      <c r="D31" s="1" t="s">
        <v>30</v>
      </c>
      <c r="E31" s="38">
        <f>E18/((INDEX(K3:K10,E19,1)-INDEX(L3:L12,E20,1)))</f>
        <v>51.59071367153913</v>
      </c>
      <c r="F31" s="31"/>
    </row>
    <row r="32" spans="2:6" ht="12.75">
      <c r="B32" s="30"/>
      <c r="C32" s="37"/>
      <c r="D32" s="32"/>
      <c r="E32" s="39"/>
      <c r="F32" s="31"/>
    </row>
    <row r="33" spans="2:6" ht="13.5" thickBot="1">
      <c r="B33" s="33"/>
      <c r="C33" s="34"/>
      <c r="D33" s="34"/>
      <c r="E33" s="34"/>
      <c r="F33" s="35"/>
    </row>
  </sheetData>
  <mergeCells count="2">
    <mergeCell ref="C15:E15"/>
    <mergeCell ref="H2:J2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Aleksandras Javicius</cp:lastModifiedBy>
  <dcterms:created xsi:type="dcterms:W3CDTF">1996-10-08T23:32:33Z</dcterms:created>
  <dcterms:modified xsi:type="dcterms:W3CDTF">2008-10-10T15:02:39Z</dcterms:modified>
  <cp:category/>
  <cp:version/>
  <cp:contentType/>
  <cp:contentStatus/>
</cp:coreProperties>
</file>